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13608" windowHeight="7968"/>
  </bookViews>
  <sheets>
    <sheet name="נספח 1" sheetId="1" r:id="rId1"/>
    <sheet name="נספח 2" sheetId="2" r:id="rId2"/>
    <sheet name="נספח 3" sheetId="4" r:id="rId3"/>
  </sheets>
  <calcPr calcId="145621" iterate="1"/>
</workbook>
</file>

<file path=xl/calcChain.xml><?xml version="1.0" encoding="utf-8"?>
<calcChain xmlns="http://schemas.openxmlformats.org/spreadsheetml/2006/main">
  <c r="B49" i="4" l="1"/>
  <c r="B52" i="2"/>
  <c r="D37" i="1" l="1"/>
  <c r="D36" i="1"/>
  <c r="D40" i="1"/>
  <c r="D12" i="1"/>
  <c r="B7" i="4" l="1"/>
  <c r="B3" i="4" l="1"/>
  <c r="D24" i="1" l="1"/>
  <c r="D32" i="1"/>
  <c r="D13" i="1"/>
  <c r="D25" i="1"/>
  <c r="D7" i="1"/>
  <c r="B48" i="2"/>
  <c r="B42" i="2"/>
  <c r="B36" i="2"/>
  <c r="D17" i="1" s="1"/>
  <c r="D18" i="1" s="1"/>
  <c r="B31" i="2"/>
  <c r="B26" i="2"/>
  <c r="B15" i="2"/>
  <c r="D8" i="1" s="1"/>
  <c r="B51" i="2"/>
  <c r="B48" i="4"/>
  <c r="B45" i="4"/>
  <c r="B34" i="4"/>
  <c r="B23" i="4"/>
  <c r="B17" i="4"/>
  <c r="B11" i="4"/>
  <c r="A1" i="4"/>
  <c r="A1" i="2"/>
  <c r="B3" i="2"/>
  <c r="B50" i="2" l="1"/>
  <c r="D9" i="1"/>
  <c r="B47" i="4"/>
  <c r="D28" i="1"/>
  <c r="D33" i="1" l="1"/>
</calcChain>
</file>

<file path=xl/sharedStrings.xml><?xml version="1.0" encoding="utf-8"?>
<sst xmlns="http://schemas.openxmlformats.org/spreadsheetml/2006/main" count="134" uniqueCount="90">
  <si>
    <t>אלפי ש"ח</t>
  </si>
  <si>
    <t>סך נכסים לסוף שנה קודמת</t>
  </si>
  <si>
    <t>א</t>
  </si>
  <si>
    <t>ב</t>
  </si>
  <si>
    <t>ג</t>
  </si>
  <si>
    <t>ד</t>
  </si>
  <si>
    <t>ה</t>
  </si>
  <si>
    <t>ו</t>
  </si>
  <si>
    <t>ז</t>
  </si>
  <si>
    <t>ח</t>
  </si>
  <si>
    <t>שיעור סך הוצאות ישירות מסך נכסים לסוף שנה קודמת (באחוזים) (סעיף 6 חלקי סך נכסים לתום שנה קודמת)</t>
  </si>
  <si>
    <t>שיעור סך ההוצאות הישירות, שההוצאה בגינן מוגבלת לשיעור של 0.25% לפי התקנות (באחוזים) (סיכום סעיפים 3א,4, 5ב חלקי סך נכסים)</t>
  </si>
  <si>
    <t>סה"כ עמלות קנייה ומכירה</t>
  </si>
  <si>
    <t>סך עמלות קנייה ומכירה לצדדים קשורים</t>
  </si>
  <si>
    <t>סך עמלות קנייה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</si>
  <si>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</si>
  <si>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</si>
  <si>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</si>
  <si>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</si>
  <si>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סך הוצאות הנובעות מהשקעה בניירות ערך לא סחירים שאינם לצורך מימון פרויקטים לתשתיות</t>
  </si>
  <si>
    <t>סך הוצאות הנובעות ממימון פרוייקטים לתשתיות</t>
  </si>
  <si>
    <t>סך הוצאות הנובעות מהשקעה בזכויות מקרקעין</t>
  </si>
  <si>
    <t>סה"כ עמלות ניהול חיצוני</t>
  </si>
  <si>
    <t xml:space="preserve">סך תשלומים הנובעים מהשקעה בקרנות השקעה בישראל </t>
  </si>
  <si>
    <t>סך תשלומים הנובעים מהשקעה בקרנות השקעה בחו"ל</t>
  </si>
  <si>
    <t>סך תשלומים למנהלי תיקים ישראלים בגין השקעה בחו"ל</t>
  </si>
  <si>
    <t xml:space="preserve">סך תשלומים למנהלי תיקים זרים 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</si>
  <si>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</si>
  <si>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</si>
  <si>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</si>
  <si>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</si>
  <si>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</si>
  <si>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</si>
  <si>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</si>
  <si>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סה"כ הוצאות ישירות (סיכום סעיפים 1 עד 5)</t>
  </si>
  <si>
    <t>שיעור הוצאות ישירות</t>
  </si>
  <si>
    <t>ברוקארז'- עמלות קנייה ומכירה בגין ביצוע עסקאות בניירות ערך סחירים</t>
  </si>
  <si>
    <t>צדדים קשורים</t>
  </si>
  <si>
    <t>(1)     ברוקר א'</t>
  </si>
  <si>
    <t>(2)     ברוקר ב'</t>
  </si>
  <si>
    <t>(3)     אחרים</t>
  </si>
  <si>
    <t>צדדים שאינם קשורים</t>
  </si>
  <si>
    <t>סך עמלות ברוקראז'</t>
  </si>
  <si>
    <t>עמלות קסטודיאן</t>
  </si>
  <si>
    <t>(1)     קסטודיאן א'</t>
  </si>
  <si>
    <t>(2)     קסטודיאן ב'</t>
  </si>
  <si>
    <t>(4)     אחרים</t>
  </si>
  <si>
    <t>סך עמלות קסטודיאן</t>
  </si>
  <si>
    <t>הוצאה הנובעת מהשקעה בניירות ערך לא סחירים או ממתן הלוואה</t>
  </si>
  <si>
    <t>(1)     גוף/יחיד א'</t>
  </si>
  <si>
    <t>(2)     גוף/יחיד ב'</t>
  </si>
  <si>
    <t>סך הוצאות הנובעות מהשקעה בניירות ערך לא סחירים או ממתן הלוואה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</si>
  <si>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</si>
  <si>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</si>
  <si>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</si>
  <si>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</si>
  <si>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הכל עמלות והוצאות</t>
  </si>
  <si>
    <t>סך הכל נכסים לסוף שנה קודמת</t>
  </si>
  <si>
    <t>תשלום הנובע מהשקעה בקרנות השקעה</t>
  </si>
  <si>
    <t>(1)     אחרים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</si>
  <si>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</si>
  <si>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</si>
  <si>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</si>
  <si>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</si>
  <si>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</si>
  <si>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</si>
  <si>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</si>
  <si>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(1)     מנהל קרנות א'</t>
  </si>
  <si>
    <t>(2)      מנהל קרנות ב'</t>
  </si>
  <si>
    <t>קרן חוץ</t>
  </si>
  <si>
    <t>סך תשלומים בגין השקעה בקרנות נאמנות</t>
  </si>
  <si>
    <t>תשלום בגין השקעה בתעודות סל</t>
  </si>
  <si>
    <t>תעודת סל ישראלית</t>
  </si>
  <si>
    <t>תעודת סל זרה</t>
  </si>
  <si>
    <t>סך הכל עמלות ניהול חיצוני</t>
  </si>
  <si>
    <t>סך תשלומים בגין השקעה בתעודות סל</t>
  </si>
  <si>
    <t>מחוג - מאוחד</t>
  </si>
  <si>
    <t>(1)     קסם תעודות סל</t>
  </si>
  <si>
    <t>(2)     פסגות תעודות סל</t>
  </si>
  <si>
    <t>(3)      אחרים</t>
  </si>
  <si>
    <t>(1)     בנק מזרחי טפחות בע"מ</t>
  </si>
  <si>
    <t>(1)     מדיסון</t>
  </si>
  <si>
    <t>(2)     יסודות</t>
  </si>
  <si>
    <t>(1)     ISHARES</t>
  </si>
  <si>
    <t>(2)      INVESCO</t>
  </si>
  <si>
    <t>נספח 1- סך התשלומים ששולמו בעד כל סוג של הוצאה ישירה לשנה שהסתיימה ביום</t>
  </si>
  <si>
    <t>נספח 2 - פירוט עמלות והוצאות לשנה שהסתיימה ביום</t>
  </si>
  <si>
    <t>נספח 3 - פירוט עמלות ניהול חיצוני לשנה שהסתיימה ביום</t>
  </si>
  <si>
    <t>סך נכסים לסוף שנה נוכחית</t>
  </si>
  <si>
    <t>סך הכל נכסים לסוף שנה נוכחית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</si>
</sst>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3"/>
      <name val="Arial"/>
      <family val="2"/>
      <charset val="177"/>
      <scheme val="minor"/>
    </font>
    <font>
      <b/>
      <sz val="11"/>
      <color theme="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readingOrder="2"/>
    </xf>
    <xf numFmtId="0" fontId="0" fillId="0" borderId="0" xfId="0" applyAlignment="1">
      <alignment horizontal="right" wrapText="1" readingOrder="2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right" wrapText="1" readingOrder="2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right" wrapText="1" readingOrder="2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 wrapText="1" readingOrder="2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 wrapText="1" readingOrder="2"/>
    </xf>
    <xf numFmtId="0" fontId="4" fillId="0" borderId="0" xfId="0" applyFont="1" applyAlignment="1">
      <alignment horizontal="right"/>
    </xf>
    <xf numFmtId="0" fontId="2" fillId="3" borderId="0" xfId="0" applyFont="1" applyFill="1" applyAlignment="1">
      <alignment horizontal="right" readingOrder="2"/>
    </xf>
    <xf numFmtId="0" fontId="0" fillId="0" borderId="0" xfId="0" applyFill="1"/>
    <xf numFmtId="0" fontId="4" fillId="0" borderId="0" xfId="0" applyFont="1" applyFill="1"/>
    <xf numFmtId="0" fontId="1" fillId="5" borderId="1" xfId="0" applyFont="1" applyFill="1" applyBorder="1" applyAlignment="1">
      <alignment horizontal="right" readingOrder="2"/>
    </xf>
    <xf numFmtId="0" fontId="2" fillId="5" borderId="1" xfId="0" applyFont="1" applyFill="1" applyBorder="1" applyAlignment="1">
      <alignment horizontal="right" readingOrder="2"/>
    </xf>
    <xf numFmtId="0" fontId="0" fillId="5" borderId="1" xfId="0" applyFill="1" applyBorder="1" applyAlignment="1">
      <alignment horizontal="right" readingOrder="2"/>
    </xf>
    <xf numFmtId="0" fontId="4" fillId="5" borderId="1" xfId="0" applyFont="1" applyFill="1" applyBorder="1" applyAlignment="1">
      <alignment horizontal="right" readingOrder="2"/>
    </xf>
    <xf numFmtId="0" fontId="5" fillId="5" borderId="1" xfId="0" applyFont="1" applyFill="1" applyBorder="1" applyAlignment="1">
      <alignment horizontal="right" readingOrder="2"/>
    </xf>
    <xf numFmtId="0" fontId="6" fillId="5" borderId="1" xfId="0" applyFont="1" applyFill="1" applyBorder="1" applyAlignment="1">
      <alignment horizontal="right" readingOrder="2"/>
    </xf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2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4" fontId="2" fillId="4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10" fontId="0" fillId="5" borderId="1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rightToLeft="1" tabSelected="1" topLeftCell="A34" workbookViewId="0">
      <selection activeCell="C51" sqref="C51"/>
    </sheetView>
  </sheetViews>
  <sheetFormatPr defaultRowHeight="13.8" x14ac:dyDescent="0.25"/>
  <cols>
    <col min="1" max="1" width="1.8984375" style="1" bestFit="1" customWidth="1"/>
    <col min="2" max="2" width="2" style="1" bestFit="1" customWidth="1"/>
    <col min="3" max="3" width="66.69921875" style="2" customWidth="1"/>
    <col min="4" max="4" width="9.3984375" style="4" bestFit="1" customWidth="1"/>
    <col min="5" max="16384" width="8.796875" style="1"/>
  </cols>
  <sheetData>
    <row r="1" spans="1:4" x14ac:dyDescent="0.25">
      <c r="A1" s="43" t="s">
        <v>76</v>
      </c>
      <c r="B1" s="43"/>
      <c r="C1" s="43"/>
      <c r="D1" s="43"/>
    </row>
    <row r="3" spans="1:4" x14ac:dyDescent="0.25">
      <c r="A3" s="5"/>
      <c r="B3" s="5"/>
      <c r="C3" s="6" t="s">
        <v>85</v>
      </c>
      <c r="D3" s="40">
        <v>43830</v>
      </c>
    </row>
    <row r="4" spans="1:4" x14ac:dyDescent="0.25">
      <c r="C4" s="3"/>
    </row>
    <row r="5" spans="1:4" x14ac:dyDescent="0.25">
      <c r="A5" s="7"/>
      <c r="B5" s="7"/>
      <c r="C5" s="8"/>
      <c r="D5" s="31" t="s">
        <v>0</v>
      </c>
    </row>
    <row r="6" spans="1:4" s="18" customFormat="1" x14ac:dyDescent="0.25">
      <c r="A6" s="16">
        <v>1</v>
      </c>
      <c r="B6" s="16"/>
      <c r="C6" s="17" t="s">
        <v>12</v>
      </c>
      <c r="D6" s="32"/>
    </row>
    <row r="7" spans="1:4" x14ac:dyDescent="0.25">
      <c r="A7" s="7"/>
      <c r="B7" s="7" t="s">
        <v>2</v>
      </c>
      <c r="C7" s="8" t="s">
        <v>13</v>
      </c>
      <c r="D7" s="33">
        <f>SUM('נספח 2'!B8:B10)</f>
        <v>0</v>
      </c>
    </row>
    <row r="8" spans="1:4" x14ac:dyDescent="0.25">
      <c r="A8" s="7"/>
      <c r="B8" s="7" t="s">
        <v>3</v>
      </c>
      <c r="C8" s="8" t="s">
        <v>14</v>
      </c>
      <c r="D8" s="33">
        <f>'נספח 2'!B15</f>
        <v>266.92500000000001</v>
      </c>
    </row>
    <row r="9" spans="1:4" x14ac:dyDescent="0.25">
      <c r="A9" s="7"/>
      <c r="B9" s="7"/>
      <c r="C9" s="8"/>
      <c r="D9" s="34">
        <f>SUM(D7:D8)</f>
        <v>266.92500000000001</v>
      </c>
    </row>
    <row r="10" spans="1:4" s="18" customFormat="1" x14ac:dyDescent="0.25">
      <c r="A10" s="16">
        <v>2</v>
      </c>
      <c r="B10" s="16"/>
      <c r="C10" s="17" t="s">
        <v>15</v>
      </c>
      <c r="D10" s="32"/>
    </row>
    <row r="11" spans="1:4" x14ac:dyDescent="0.25">
      <c r="A11" s="7"/>
      <c r="B11" s="7" t="s">
        <v>2</v>
      </c>
      <c r="C11" s="8" t="s">
        <v>16</v>
      </c>
      <c r="D11" s="33">
        <v>0</v>
      </c>
    </row>
    <row r="12" spans="1:4" x14ac:dyDescent="0.25">
      <c r="A12" s="7"/>
      <c r="B12" s="7" t="s">
        <v>3</v>
      </c>
      <c r="C12" s="8" t="s">
        <v>17</v>
      </c>
      <c r="D12" s="33">
        <f>'נספח 2'!B26</f>
        <v>11.786</v>
      </c>
    </row>
    <row r="13" spans="1:4" x14ac:dyDescent="0.25">
      <c r="A13" s="7"/>
      <c r="B13" s="7"/>
      <c r="C13" s="8"/>
      <c r="D13" s="34">
        <f>SUM(D11:D12)</f>
        <v>11.786</v>
      </c>
    </row>
    <row r="14" spans="1:4" s="18" customFormat="1" x14ac:dyDescent="0.25">
      <c r="A14" s="16">
        <v>3</v>
      </c>
      <c r="B14" s="16"/>
      <c r="C14" s="17" t="s">
        <v>18</v>
      </c>
      <c r="D14" s="32"/>
    </row>
    <row r="15" spans="1:4" x14ac:dyDescent="0.25">
      <c r="A15" s="7"/>
      <c r="B15" s="7" t="s">
        <v>2</v>
      </c>
      <c r="C15" s="8" t="s">
        <v>19</v>
      </c>
      <c r="D15" s="33">
        <v>0</v>
      </c>
    </row>
    <row r="16" spans="1:4" x14ac:dyDescent="0.25">
      <c r="A16" s="7"/>
      <c r="B16" s="7" t="s">
        <v>3</v>
      </c>
      <c r="C16" s="8" t="s">
        <v>20</v>
      </c>
      <c r="D16" s="33">
        <v>0</v>
      </c>
    </row>
    <row r="17" spans="1:4" x14ac:dyDescent="0.25">
      <c r="A17" s="7"/>
      <c r="B17" s="7" t="s">
        <v>4</v>
      </c>
      <c r="C17" s="8" t="s">
        <v>21</v>
      </c>
      <c r="D17" s="33">
        <f>'נספח 2'!B36</f>
        <v>0</v>
      </c>
    </row>
    <row r="18" spans="1:4" x14ac:dyDescent="0.25">
      <c r="A18" s="7"/>
      <c r="B18" s="7"/>
      <c r="C18" s="8"/>
      <c r="D18" s="34">
        <f>SUM(D15:D17)</f>
        <v>0</v>
      </c>
    </row>
    <row r="19" spans="1:4" s="18" customFormat="1" x14ac:dyDescent="0.25">
      <c r="A19" s="16">
        <v>4</v>
      </c>
      <c r="B19" s="16"/>
      <c r="C19" s="17" t="s">
        <v>22</v>
      </c>
      <c r="D19" s="32"/>
    </row>
    <row r="20" spans="1:4" x14ac:dyDescent="0.25">
      <c r="A20" s="7"/>
      <c r="B20" s="7" t="s">
        <v>2</v>
      </c>
      <c r="C20" s="8" t="s">
        <v>23</v>
      </c>
      <c r="D20" s="33">
        <v>303.38900000000001</v>
      </c>
    </row>
    <row r="21" spans="1:4" x14ac:dyDescent="0.25">
      <c r="A21" s="7"/>
      <c r="B21" s="7" t="s">
        <v>3</v>
      </c>
      <c r="C21" s="8" t="s">
        <v>24</v>
      </c>
      <c r="D21" s="33">
        <v>405.16199999999998</v>
      </c>
    </row>
    <row r="22" spans="1:4" x14ac:dyDescent="0.25">
      <c r="A22" s="7"/>
      <c r="B22" s="7" t="s">
        <v>4</v>
      </c>
      <c r="C22" s="8" t="s">
        <v>25</v>
      </c>
      <c r="D22" s="33">
        <v>0</v>
      </c>
    </row>
    <row r="23" spans="1:4" x14ac:dyDescent="0.25">
      <c r="A23" s="7"/>
      <c r="B23" s="7" t="s">
        <v>5</v>
      </c>
      <c r="C23" s="8" t="s">
        <v>26</v>
      </c>
      <c r="D23" s="33">
        <v>0</v>
      </c>
    </row>
    <row r="24" spans="1:4" x14ac:dyDescent="0.25">
      <c r="A24" s="7"/>
      <c r="B24" s="7" t="s">
        <v>6</v>
      </c>
      <c r="C24" s="8" t="s">
        <v>27</v>
      </c>
      <c r="D24" s="33">
        <f>SUM('נספח 3'!B38:B40)</f>
        <v>104.84299999999999</v>
      </c>
    </row>
    <row r="25" spans="1:4" x14ac:dyDescent="0.25">
      <c r="A25" s="7"/>
      <c r="B25" s="7" t="s">
        <v>7</v>
      </c>
      <c r="C25" s="8" t="s">
        <v>28</v>
      </c>
      <c r="D25" s="33">
        <f>SUM('נספח 3'!B42:B44)</f>
        <v>57.388999999999996</v>
      </c>
    </row>
    <row r="26" spans="1:4" x14ac:dyDescent="0.25">
      <c r="A26" s="7"/>
      <c r="B26" s="7" t="s">
        <v>8</v>
      </c>
      <c r="C26" s="8" t="s">
        <v>29</v>
      </c>
      <c r="D26" s="33">
        <v>0</v>
      </c>
    </row>
    <row r="27" spans="1:4" x14ac:dyDescent="0.25">
      <c r="A27" s="7"/>
      <c r="B27" s="7" t="s">
        <v>9</v>
      </c>
      <c r="C27" s="8" t="s">
        <v>30</v>
      </c>
      <c r="D27" s="33">
        <v>0</v>
      </c>
    </row>
    <row r="28" spans="1:4" x14ac:dyDescent="0.25">
      <c r="A28" s="7"/>
      <c r="B28" s="7"/>
      <c r="C28" s="8"/>
      <c r="D28" s="34">
        <f>SUM(D20:D27)</f>
        <v>870.7829999999999</v>
      </c>
    </row>
    <row r="29" spans="1:4" s="18" customFormat="1" x14ac:dyDescent="0.25">
      <c r="A29" s="16">
        <v>5</v>
      </c>
      <c r="B29" s="16"/>
      <c r="C29" s="17" t="s">
        <v>31</v>
      </c>
      <c r="D29" s="32"/>
    </row>
    <row r="30" spans="1:4" x14ac:dyDescent="0.25">
      <c r="A30" s="7"/>
      <c r="B30" s="7" t="s">
        <v>2</v>
      </c>
      <c r="C30" s="8" t="s">
        <v>32</v>
      </c>
      <c r="D30" s="33">
        <v>0</v>
      </c>
    </row>
    <row r="31" spans="1:4" x14ac:dyDescent="0.25">
      <c r="A31" s="7"/>
      <c r="B31" s="7" t="s">
        <v>3</v>
      </c>
      <c r="C31" s="8" t="s">
        <v>33</v>
      </c>
      <c r="D31" s="33">
        <v>0</v>
      </c>
    </row>
    <row r="32" spans="1:4" x14ac:dyDescent="0.25">
      <c r="A32" s="7"/>
      <c r="B32" s="7"/>
      <c r="C32" s="8"/>
      <c r="D32" s="34">
        <f>SUM(D30:D31)</f>
        <v>0</v>
      </c>
    </row>
    <row r="33" spans="1:4" s="18" customFormat="1" x14ac:dyDescent="0.25">
      <c r="A33" s="16">
        <v>6</v>
      </c>
      <c r="B33" s="16"/>
      <c r="C33" s="17" t="s">
        <v>34</v>
      </c>
      <c r="D33" s="32">
        <f>D32+D28+D18+D13+D9</f>
        <v>1149.4939999999999</v>
      </c>
    </row>
    <row r="34" spans="1:4" x14ac:dyDescent="0.25">
      <c r="A34" s="7"/>
      <c r="B34" s="7"/>
      <c r="C34" s="8"/>
      <c r="D34" s="36"/>
    </row>
    <row r="35" spans="1:4" s="18" customFormat="1" x14ac:dyDescent="0.25">
      <c r="A35" s="16">
        <v>7</v>
      </c>
      <c r="B35" s="16"/>
      <c r="C35" s="17" t="s">
        <v>35</v>
      </c>
      <c r="D35" s="32"/>
    </row>
    <row r="36" spans="1:4" ht="27.6" x14ac:dyDescent="0.25">
      <c r="A36" s="7"/>
      <c r="B36" s="7" t="s">
        <v>2</v>
      </c>
      <c r="C36" s="8" t="s">
        <v>11</v>
      </c>
      <c r="D36" s="42">
        <f>SUM(D15+D28+D31)/AVERAGE(D39:D40)</f>
        <v>3.0624139030959889E-4</v>
      </c>
    </row>
    <row r="37" spans="1:4" ht="27.6" x14ac:dyDescent="0.25">
      <c r="A37" s="7"/>
      <c r="B37" s="7" t="s">
        <v>5</v>
      </c>
      <c r="C37" s="8" t="s">
        <v>10</v>
      </c>
      <c r="D37" s="42">
        <f>D33/AVERAGE(D39:D40)</f>
        <v>4.0425989105499543E-4</v>
      </c>
    </row>
    <row r="38" spans="1:4" x14ac:dyDescent="0.25">
      <c r="A38" s="7"/>
      <c r="B38" s="7"/>
      <c r="C38" s="8"/>
      <c r="D38" s="36"/>
    </row>
    <row r="39" spans="1:4" s="9" customFormat="1" x14ac:dyDescent="0.25">
      <c r="A39" s="14"/>
      <c r="B39" s="14"/>
      <c r="C39" s="15" t="s">
        <v>1</v>
      </c>
      <c r="D39" s="34">
        <v>2753988</v>
      </c>
    </row>
    <row r="40" spans="1:4" s="9" customFormat="1" x14ac:dyDescent="0.25">
      <c r="A40" s="14"/>
      <c r="B40" s="14"/>
      <c r="C40" s="15" t="s">
        <v>88</v>
      </c>
      <c r="D40" s="34">
        <f>415327+2385982+44805+86804</f>
        <v>2932918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2"/>
  <sheetViews>
    <sheetView rightToLeft="1" topLeftCell="A31" workbookViewId="0">
      <selection activeCell="A64" sqref="A64"/>
    </sheetView>
  </sheetViews>
  <sheetFormatPr defaultRowHeight="13.8" x14ac:dyDescent="0.25"/>
  <cols>
    <col min="1" max="1" width="52.8984375" style="2" bestFit="1" customWidth="1"/>
    <col min="2" max="2" width="9.3984375" bestFit="1" customWidth="1"/>
  </cols>
  <sheetData>
    <row r="1" spans="1:2" x14ac:dyDescent="0.25">
      <c r="A1" s="43" t="str">
        <f>'נספח 1'!A1:D1</f>
        <v>מחוג - מאוחד</v>
      </c>
      <c r="B1" s="43"/>
    </row>
    <row r="3" spans="1:2" x14ac:dyDescent="0.25">
      <c r="A3" s="19" t="s">
        <v>86</v>
      </c>
      <c r="B3" s="41">
        <f>'נספח 1'!D3</f>
        <v>43830</v>
      </c>
    </row>
    <row r="5" spans="1:2" x14ac:dyDescent="0.25">
      <c r="A5" s="24"/>
      <c r="B5" s="31" t="s">
        <v>0</v>
      </c>
    </row>
    <row r="6" spans="1:2" s="10" customFormat="1" x14ac:dyDescent="0.25">
      <c r="A6" s="22" t="s">
        <v>36</v>
      </c>
      <c r="B6" s="38"/>
    </row>
    <row r="7" spans="1:2" x14ac:dyDescent="0.25">
      <c r="A7" s="23" t="s">
        <v>37</v>
      </c>
      <c r="B7" s="36"/>
    </row>
    <row r="8" spans="1:2" x14ac:dyDescent="0.25">
      <c r="A8" s="24" t="s">
        <v>38</v>
      </c>
      <c r="B8" s="33"/>
    </row>
    <row r="9" spans="1:2" x14ac:dyDescent="0.25">
      <c r="A9" s="24" t="s">
        <v>39</v>
      </c>
      <c r="B9" s="33"/>
    </row>
    <row r="10" spans="1:2" x14ac:dyDescent="0.25">
      <c r="A10" s="24" t="s">
        <v>40</v>
      </c>
      <c r="B10" s="33"/>
    </row>
    <row r="11" spans="1:2" x14ac:dyDescent="0.25">
      <c r="A11" s="23" t="s">
        <v>41</v>
      </c>
      <c r="B11" s="36"/>
    </row>
    <row r="12" spans="1:2" x14ac:dyDescent="0.25">
      <c r="A12" s="24" t="s">
        <v>80</v>
      </c>
      <c r="B12" s="33">
        <v>266.92500000000001</v>
      </c>
    </row>
    <row r="13" spans="1:2" x14ac:dyDescent="0.25">
      <c r="A13" s="24" t="s">
        <v>39</v>
      </c>
      <c r="B13" s="33"/>
    </row>
    <row r="14" spans="1:2" x14ac:dyDescent="0.25">
      <c r="A14" s="24" t="s">
        <v>40</v>
      </c>
      <c r="B14" s="33"/>
    </row>
    <row r="15" spans="1:2" s="11" customFormat="1" x14ac:dyDescent="0.25">
      <c r="A15" s="23" t="s">
        <v>42</v>
      </c>
      <c r="B15" s="34">
        <f>SUM(B8:B14)</f>
        <v>266.92500000000001</v>
      </c>
    </row>
    <row r="16" spans="1:2" x14ac:dyDescent="0.25">
      <c r="A16" s="24"/>
      <c r="B16" s="36"/>
    </row>
    <row r="17" spans="1:2" s="10" customFormat="1" x14ac:dyDescent="0.25">
      <c r="A17" s="25" t="s">
        <v>43</v>
      </c>
      <c r="B17" s="38"/>
    </row>
    <row r="18" spans="1:2" x14ac:dyDescent="0.25">
      <c r="A18" s="23" t="s">
        <v>37</v>
      </c>
      <c r="B18" s="36"/>
    </row>
    <row r="19" spans="1:2" x14ac:dyDescent="0.25">
      <c r="A19" s="24" t="s">
        <v>44</v>
      </c>
      <c r="B19" s="33"/>
    </row>
    <row r="20" spans="1:2" x14ac:dyDescent="0.25">
      <c r="A20" s="24" t="s">
        <v>45</v>
      </c>
      <c r="B20" s="33"/>
    </row>
    <row r="21" spans="1:2" x14ac:dyDescent="0.25">
      <c r="A21" s="24" t="s">
        <v>40</v>
      </c>
      <c r="B21" s="33"/>
    </row>
    <row r="22" spans="1:2" x14ac:dyDescent="0.25">
      <c r="A22" s="23" t="s">
        <v>41</v>
      </c>
      <c r="B22" s="36"/>
    </row>
    <row r="23" spans="1:2" x14ac:dyDescent="0.25">
      <c r="A23" s="24" t="s">
        <v>80</v>
      </c>
      <c r="B23" s="33">
        <v>11.786</v>
      </c>
    </row>
    <row r="24" spans="1:2" x14ac:dyDescent="0.25">
      <c r="A24" s="24" t="s">
        <v>45</v>
      </c>
      <c r="B24" s="33"/>
    </row>
    <row r="25" spans="1:2" x14ac:dyDescent="0.25">
      <c r="A25" s="24" t="s">
        <v>40</v>
      </c>
      <c r="B25" s="33"/>
    </row>
    <row r="26" spans="1:2" s="11" customFormat="1" x14ac:dyDescent="0.25">
      <c r="A26" s="23" t="s">
        <v>47</v>
      </c>
      <c r="B26" s="34">
        <f>SUM(B19:B25)</f>
        <v>11.786</v>
      </c>
    </row>
    <row r="27" spans="1:2" x14ac:dyDescent="0.25">
      <c r="A27" s="24"/>
      <c r="B27" s="36"/>
    </row>
    <row r="28" spans="1:2" s="12" customFormat="1" x14ac:dyDescent="0.25">
      <c r="A28" s="25" t="s">
        <v>48</v>
      </c>
      <c r="B28" s="32"/>
    </row>
    <row r="29" spans="1:2" x14ac:dyDescent="0.25">
      <c r="A29" s="24" t="s">
        <v>49</v>
      </c>
      <c r="B29" s="33"/>
    </row>
    <row r="30" spans="1:2" x14ac:dyDescent="0.25">
      <c r="A30" s="24" t="s">
        <v>50</v>
      </c>
      <c r="B30" s="33"/>
    </row>
    <row r="31" spans="1:2" s="13" customFormat="1" x14ac:dyDescent="0.25">
      <c r="A31" s="26" t="s">
        <v>51</v>
      </c>
      <c r="B31" s="39">
        <f>SUM(B29:B30)</f>
        <v>0</v>
      </c>
    </row>
    <row r="32" spans="1:2" x14ac:dyDescent="0.25">
      <c r="A32" s="24"/>
      <c r="B32" s="36"/>
    </row>
    <row r="33" spans="1:2" s="12" customFormat="1" x14ac:dyDescent="0.25">
      <c r="A33" s="25" t="s">
        <v>52</v>
      </c>
      <c r="B33" s="32"/>
    </row>
    <row r="34" spans="1:2" x14ac:dyDescent="0.25">
      <c r="A34" s="24" t="s">
        <v>49</v>
      </c>
      <c r="B34" s="33">
        <v>0</v>
      </c>
    </row>
    <row r="35" spans="1:2" x14ac:dyDescent="0.25">
      <c r="A35" s="24" t="s">
        <v>50</v>
      </c>
      <c r="B35" s="33"/>
    </row>
    <row r="36" spans="1:2" s="11" customFormat="1" x14ac:dyDescent="0.25">
      <c r="A36" s="23" t="s">
        <v>21</v>
      </c>
      <c r="B36" s="34">
        <f>SUM(B34:B35)</f>
        <v>0</v>
      </c>
    </row>
    <row r="37" spans="1:2" x14ac:dyDescent="0.25">
      <c r="A37" s="24"/>
      <c r="B37" s="36"/>
    </row>
    <row r="38" spans="1:2" s="12" customFormat="1" x14ac:dyDescent="0.25">
      <c r="A38" s="25" t="s">
        <v>53</v>
      </c>
      <c r="B38" s="32"/>
    </row>
    <row r="39" spans="1:2" x14ac:dyDescent="0.25">
      <c r="A39" s="24" t="s">
        <v>49</v>
      </c>
      <c r="B39" s="33"/>
    </row>
    <row r="40" spans="1:2" x14ac:dyDescent="0.25">
      <c r="A40" s="24" t="s">
        <v>50</v>
      </c>
      <c r="B40" s="33"/>
    </row>
    <row r="41" spans="1:2" x14ac:dyDescent="0.25">
      <c r="A41" s="24" t="s">
        <v>40</v>
      </c>
      <c r="B41" s="33"/>
    </row>
    <row r="42" spans="1:2" s="11" customFormat="1" x14ac:dyDescent="0.25">
      <c r="A42" s="23" t="s">
        <v>54</v>
      </c>
      <c r="B42" s="34">
        <f>SUM(B39:B41)</f>
        <v>0</v>
      </c>
    </row>
    <row r="43" spans="1:2" x14ac:dyDescent="0.25">
      <c r="A43" s="24"/>
      <c r="B43" s="36"/>
    </row>
    <row r="44" spans="1:2" s="12" customFormat="1" x14ac:dyDescent="0.25">
      <c r="A44" s="25" t="s">
        <v>55</v>
      </c>
      <c r="B44" s="32"/>
    </row>
    <row r="45" spans="1:2" x14ac:dyDescent="0.25">
      <c r="A45" s="24" t="s">
        <v>49</v>
      </c>
      <c r="B45" s="33"/>
    </row>
    <row r="46" spans="1:2" x14ac:dyDescent="0.25">
      <c r="A46" s="24" t="s">
        <v>50</v>
      </c>
      <c r="B46" s="33"/>
    </row>
    <row r="47" spans="1:2" x14ac:dyDescent="0.25">
      <c r="A47" s="24" t="s">
        <v>40</v>
      </c>
      <c r="B47" s="33"/>
    </row>
    <row r="48" spans="1:2" s="11" customFormat="1" x14ac:dyDescent="0.25">
      <c r="A48" s="23" t="s">
        <v>33</v>
      </c>
      <c r="B48" s="34">
        <f>SUM(B45:B47)</f>
        <v>0</v>
      </c>
    </row>
    <row r="49" spans="1:2" x14ac:dyDescent="0.25">
      <c r="A49" s="24"/>
      <c r="B49" s="36"/>
    </row>
    <row r="50" spans="1:2" s="11" customFormat="1" x14ac:dyDescent="0.25">
      <c r="A50" s="23" t="s">
        <v>56</v>
      </c>
      <c r="B50" s="34">
        <f>B48+B42+B36+B31+B26+B15</f>
        <v>278.71100000000001</v>
      </c>
    </row>
    <row r="51" spans="1:2" s="11" customFormat="1" x14ac:dyDescent="0.25">
      <c r="A51" s="23" t="s">
        <v>57</v>
      </c>
      <c r="B51" s="34">
        <f>'נספח 1'!D39</f>
        <v>2753988</v>
      </c>
    </row>
    <row r="52" spans="1:2" s="11" customFormat="1" x14ac:dyDescent="0.25">
      <c r="A52" s="23" t="s">
        <v>89</v>
      </c>
      <c r="B52" s="34">
        <f>'נספח 1'!D40</f>
        <v>2932918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rightToLeft="1" topLeftCell="A19" workbookViewId="0">
      <selection activeCell="A50" sqref="A50"/>
    </sheetView>
  </sheetViews>
  <sheetFormatPr defaultRowHeight="13.8" x14ac:dyDescent="0.25"/>
  <cols>
    <col min="1" max="1" width="52.8984375" style="2" bestFit="1" customWidth="1"/>
    <col min="2" max="2" width="9.3984375" bestFit="1" customWidth="1"/>
  </cols>
  <sheetData>
    <row r="1" spans="1:2" x14ac:dyDescent="0.25">
      <c r="A1" s="43" t="str">
        <f>'נספח 1'!A1:D1</f>
        <v>מחוג - מאוחד</v>
      </c>
      <c r="B1" s="43"/>
    </row>
    <row r="3" spans="1:2" x14ac:dyDescent="0.25">
      <c r="A3" s="19" t="s">
        <v>87</v>
      </c>
      <c r="B3" s="41">
        <f>'נספח 1'!D3</f>
        <v>43830</v>
      </c>
    </row>
    <row r="5" spans="1:2" x14ac:dyDescent="0.25">
      <c r="A5" s="24"/>
      <c r="B5" s="31" t="s">
        <v>0</v>
      </c>
    </row>
    <row r="6" spans="1:2" s="21" customFormat="1" x14ac:dyDescent="0.25">
      <c r="A6" s="25" t="s">
        <v>58</v>
      </c>
      <c r="B6" s="32"/>
    </row>
    <row r="7" spans="1:2" s="20" customFormat="1" x14ac:dyDescent="0.25">
      <c r="A7" s="27" t="s">
        <v>81</v>
      </c>
      <c r="B7" s="33">
        <f>348.253</f>
        <v>348.25299999999999</v>
      </c>
    </row>
    <row r="8" spans="1:2" s="20" customFormat="1" x14ac:dyDescent="0.25">
      <c r="A8" s="27" t="s">
        <v>82</v>
      </c>
      <c r="B8" s="33">
        <v>121.18600000000001</v>
      </c>
    </row>
    <row r="9" spans="1:2" s="20" customFormat="1" x14ac:dyDescent="0.25">
      <c r="A9" s="27" t="s">
        <v>40</v>
      </c>
      <c r="B9" s="33">
        <v>239.113</v>
      </c>
    </row>
    <row r="10" spans="1:2" s="20" customFormat="1" x14ac:dyDescent="0.25">
      <c r="A10" s="27" t="s">
        <v>46</v>
      </c>
      <c r="B10" s="33">
        <v>0</v>
      </c>
    </row>
    <row r="11" spans="1:2" s="29" customFormat="1" x14ac:dyDescent="0.25">
      <c r="A11" s="26" t="s">
        <v>60</v>
      </c>
      <c r="B11" s="34">
        <f>SUM(B7:B10)</f>
        <v>708.55199999999991</v>
      </c>
    </row>
    <row r="12" spans="1:2" s="29" customFormat="1" x14ac:dyDescent="0.25">
      <c r="A12" s="27"/>
      <c r="B12" s="34"/>
    </row>
    <row r="13" spans="1:2" s="21" customFormat="1" x14ac:dyDescent="0.25">
      <c r="A13" s="25" t="s">
        <v>61</v>
      </c>
      <c r="B13" s="32"/>
    </row>
    <row r="14" spans="1:2" s="28" customFormat="1" x14ac:dyDescent="0.25">
      <c r="A14" s="27" t="s">
        <v>49</v>
      </c>
      <c r="B14" s="35"/>
    </row>
    <row r="15" spans="1:2" s="20" customFormat="1" x14ac:dyDescent="0.25">
      <c r="A15" s="27" t="s">
        <v>50</v>
      </c>
      <c r="B15" s="33"/>
    </row>
    <row r="16" spans="1:2" s="20" customFormat="1" x14ac:dyDescent="0.25">
      <c r="A16" s="27" t="s">
        <v>40</v>
      </c>
      <c r="B16" s="33"/>
    </row>
    <row r="17" spans="1:2" s="29" customFormat="1" x14ac:dyDescent="0.25">
      <c r="A17" s="26" t="s">
        <v>62</v>
      </c>
      <c r="B17" s="34">
        <f>SUM(B14:B16)</f>
        <v>0</v>
      </c>
    </row>
    <row r="18" spans="1:2" s="20" customFormat="1" x14ac:dyDescent="0.25">
      <c r="A18" s="27"/>
      <c r="B18" s="36"/>
    </row>
    <row r="19" spans="1:2" s="21" customFormat="1" x14ac:dyDescent="0.25">
      <c r="A19" s="25" t="s">
        <v>63</v>
      </c>
      <c r="B19" s="32"/>
    </row>
    <row r="20" spans="1:2" s="29" customFormat="1" x14ac:dyDescent="0.25">
      <c r="A20" s="27" t="s">
        <v>49</v>
      </c>
      <c r="B20" s="37"/>
    </row>
    <row r="21" spans="1:2" s="20" customFormat="1" x14ac:dyDescent="0.25">
      <c r="A21" s="27" t="s">
        <v>50</v>
      </c>
      <c r="B21" s="33"/>
    </row>
    <row r="22" spans="1:2" s="20" customFormat="1" x14ac:dyDescent="0.25">
      <c r="A22" s="27" t="s">
        <v>40</v>
      </c>
      <c r="B22" s="33"/>
    </row>
    <row r="23" spans="1:2" s="30" customFormat="1" x14ac:dyDescent="0.25">
      <c r="A23" s="26" t="s">
        <v>64</v>
      </c>
      <c r="B23" s="39">
        <f>SUM(B20:B22)</f>
        <v>0</v>
      </c>
    </row>
    <row r="24" spans="1:2" s="20" customFormat="1" x14ac:dyDescent="0.25">
      <c r="A24" s="27"/>
      <c r="B24" s="36"/>
    </row>
    <row r="25" spans="1:2" s="21" customFormat="1" x14ac:dyDescent="0.25">
      <c r="A25" s="25" t="s">
        <v>65</v>
      </c>
      <c r="B25" s="32"/>
    </row>
    <row r="26" spans="1:2" s="29" customFormat="1" x14ac:dyDescent="0.25">
      <c r="A26" s="26" t="s">
        <v>66</v>
      </c>
      <c r="B26" s="34"/>
    </row>
    <row r="27" spans="1:2" s="20" customFormat="1" x14ac:dyDescent="0.25">
      <c r="A27" s="27" t="s">
        <v>67</v>
      </c>
      <c r="B27" s="33"/>
    </row>
    <row r="28" spans="1:2" s="20" customFormat="1" x14ac:dyDescent="0.25">
      <c r="A28" s="27" t="s">
        <v>68</v>
      </c>
      <c r="B28" s="33"/>
    </row>
    <row r="29" spans="1:2" s="20" customFormat="1" x14ac:dyDescent="0.25">
      <c r="A29" s="27" t="s">
        <v>59</v>
      </c>
      <c r="B29" s="33"/>
    </row>
    <row r="30" spans="1:2" s="29" customFormat="1" x14ac:dyDescent="0.25">
      <c r="A30" s="26" t="s">
        <v>69</v>
      </c>
      <c r="B30" s="34"/>
    </row>
    <row r="31" spans="1:2" s="20" customFormat="1" x14ac:dyDescent="0.25">
      <c r="A31" s="27" t="s">
        <v>67</v>
      </c>
      <c r="B31" s="33"/>
    </row>
    <row r="32" spans="1:2" s="20" customFormat="1" x14ac:dyDescent="0.25">
      <c r="A32" s="27" t="s">
        <v>68</v>
      </c>
      <c r="B32" s="33"/>
    </row>
    <row r="33" spans="1:2" s="20" customFormat="1" x14ac:dyDescent="0.25">
      <c r="A33" s="27" t="s">
        <v>40</v>
      </c>
      <c r="B33" s="33"/>
    </row>
    <row r="34" spans="1:2" s="29" customFormat="1" x14ac:dyDescent="0.25">
      <c r="A34" s="26" t="s">
        <v>70</v>
      </c>
      <c r="B34" s="34">
        <f>SUM(B27:B33)</f>
        <v>0</v>
      </c>
    </row>
    <row r="35" spans="1:2" s="20" customFormat="1" x14ac:dyDescent="0.25">
      <c r="A35" s="27"/>
      <c r="B35" s="36"/>
    </row>
    <row r="36" spans="1:2" s="21" customFormat="1" x14ac:dyDescent="0.25">
      <c r="A36" s="25" t="s">
        <v>71</v>
      </c>
      <c r="B36" s="32"/>
    </row>
    <row r="37" spans="1:2" s="29" customFormat="1" x14ac:dyDescent="0.25">
      <c r="A37" s="26" t="s">
        <v>72</v>
      </c>
      <c r="B37" s="34"/>
    </row>
    <row r="38" spans="1:2" s="20" customFormat="1" x14ac:dyDescent="0.25">
      <c r="A38" s="27" t="s">
        <v>77</v>
      </c>
      <c r="B38" s="33">
        <v>60.765999999999998</v>
      </c>
    </row>
    <row r="39" spans="1:2" s="20" customFormat="1" x14ac:dyDescent="0.25">
      <c r="A39" s="27" t="s">
        <v>78</v>
      </c>
      <c r="B39" s="33">
        <v>25.155999999999999</v>
      </c>
    </row>
    <row r="40" spans="1:2" s="20" customFormat="1" x14ac:dyDescent="0.25">
      <c r="A40" s="27" t="s">
        <v>79</v>
      </c>
      <c r="B40" s="33">
        <v>18.920999999999999</v>
      </c>
    </row>
    <row r="41" spans="1:2" s="29" customFormat="1" x14ac:dyDescent="0.25">
      <c r="A41" s="26" t="s">
        <v>73</v>
      </c>
      <c r="B41" s="34"/>
    </row>
    <row r="42" spans="1:2" s="20" customFormat="1" x14ac:dyDescent="0.25">
      <c r="A42" s="27" t="s">
        <v>83</v>
      </c>
      <c r="B42" s="33">
        <v>33.866</v>
      </c>
    </row>
    <row r="43" spans="1:2" s="20" customFormat="1" x14ac:dyDescent="0.25">
      <c r="A43" s="27" t="s">
        <v>84</v>
      </c>
      <c r="B43" s="33">
        <v>23.523</v>
      </c>
    </row>
    <row r="44" spans="1:2" s="20" customFormat="1" x14ac:dyDescent="0.25">
      <c r="A44" s="27" t="s">
        <v>40</v>
      </c>
      <c r="B44" s="33"/>
    </row>
    <row r="45" spans="1:2" s="20" customFormat="1" x14ac:dyDescent="0.25">
      <c r="A45" s="26" t="s">
        <v>75</v>
      </c>
      <c r="B45" s="36">
        <f>SUM(B38:B44)</f>
        <v>162.232</v>
      </c>
    </row>
    <row r="46" spans="1:2" s="20" customFormat="1" x14ac:dyDescent="0.25">
      <c r="A46" s="27"/>
      <c r="B46" s="36"/>
    </row>
    <row r="47" spans="1:2" s="29" customFormat="1" x14ac:dyDescent="0.25">
      <c r="A47" s="26" t="s">
        <v>74</v>
      </c>
      <c r="B47" s="34">
        <f>B45+B34+B23+B17+B11</f>
        <v>870.78399999999988</v>
      </c>
    </row>
    <row r="48" spans="1:2" s="29" customFormat="1" x14ac:dyDescent="0.25">
      <c r="A48" s="26" t="s">
        <v>57</v>
      </c>
      <c r="B48" s="34">
        <f>'נספח 1'!D39</f>
        <v>2753988</v>
      </c>
    </row>
    <row r="49" spans="1:2" s="29" customFormat="1" x14ac:dyDescent="0.25">
      <c r="A49" s="26" t="s">
        <v>89</v>
      </c>
      <c r="B49" s="34">
        <f>'נספח 1'!D40</f>
        <v>2932918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</dc:creator>
  <cp:lastModifiedBy>Oren</cp:lastModifiedBy>
  <cp:lastPrinted>2019-12-30T19:01:54Z</cp:lastPrinted>
  <dcterms:created xsi:type="dcterms:W3CDTF">2018-01-29T12:05:17Z</dcterms:created>
  <dcterms:modified xsi:type="dcterms:W3CDTF">2020-01-21T13:28:01Z</dcterms:modified>
</cp:coreProperties>
</file>